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435"/>
  </bookViews>
  <sheets>
    <sheet name="Приложение 1" sheetId="1" r:id="rId1"/>
    <sheet name="Приложение 2" sheetId="2" r:id="rId2"/>
  </sheets>
  <definedNames>
    <definedName name="JR_PAGE_ANCHOR_0_1">'Приложение 1'!#REF!</definedName>
    <definedName name="_xlnm.Print_Area" localSheetId="0">'Приложение 1'!$A$1:$W$13</definedName>
    <definedName name="_xlnm.Print_Area" localSheetId="1">'Приложение 2'!$A$1:$I$17</definedName>
  </definedNames>
  <calcPr calcId="125725"/>
</workbook>
</file>

<file path=xl/calcChain.xml><?xml version="1.0" encoding="utf-8"?>
<calcChain xmlns="http://schemas.openxmlformats.org/spreadsheetml/2006/main">
  <c r="V15" i="1"/>
  <c r="P15"/>
  <c r="H15"/>
  <c r="I16" i="2" l="1"/>
  <c r="H16"/>
  <c r="G16"/>
  <c r="F16"/>
  <c r="E16"/>
  <c r="D16"/>
  <c r="C16"/>
  <c r="P16" i="1"/>
  <c r="H16" l="1"/>
  <c r="V16" l="1"/>
  <c r="P8"/>
  <c r="P9"/>
  <c r="P10"/>
  <c r="P11"/>
  <c r="P12"/>
  <c r="P13"/>
  <c r="P14"/>
  <c r="C15" i="2"/>
  <c r="D15"/>
  <c r="E15"/>
  <c r="F15"/>
  <c r="G15"/>
  <c r="H15"/>
  <c r="I15"/>
  <c r="F14" l="1"/>
  <c r="C14"/>
  <c r="I14"/>
  <c r="H14"/>
  <c r="G14"/>
  <c r="E14"/>
  <c r="D14"/>
  <c r="L14" i="1"/>
  <c r="H14"/>
  <c r="E11" i="2"/>
  <c r="C13"/>
  <c r="V11" i="1"/>
  <c r="L13"/>
  <c r="D13" i="2"/>
  <c r="E13"/>
  <c r="F13"/>
  <c r="G13"/>
  <c r="H13"/>
  <c r="I13"/>
  <c r="H13" i="1"/>
  <c r="V13"/>
  <c r="I12" i="2"/>
  <c r="H12"/>
  <c r="G12"/>
  <c r="F12"/>
  <c r="E12"/>
  <c r="D12"/>
  <c r="C12"/>
  <c r="V12" i="1"/>
  <c r="V8"/>
  <c r="L12"/>
  <c r="H12"/>
  <c r="H11"/>
  <c r="N8" l="1"/>
</calcChain>
</file>

<file path=xl/sharedStrings.xml><?xml version="1.0" encoding="utf-8"?>
<sst xmlns="http://schemas.openxmlformats.org/spreadsheetml/2006/main" count="88" uniqueCount="67">
  <si>
    <t>Наименование МО</t>
  </si>
  <si>
    <t>Саткинский муниципальный район</t>
  </si>
  <si>
    <t>Количество юридических лиц (ед.), в т.ч.</t>
  </si>
  <si>
    <t>малых предприятий</t>
  </si>
  <si>
    <t>средних предприятий</t>
  </si>
  <si>
    <t>Количество СМСП (ед.), всего</t>
  </si>
  <si>
    <t>Среднесписочная численность работников (далее - ССЧ) (без внешних совместителей), занятых у юридических лиц (чел.), в т.ч.</t>
  </si>
  <si>
    <t>на малых предприятиях</t>
  </si>
  <si>
    <t>на средних предприятиях</t>
  </si>
  <si>
    <t>ССЧ работников, занятых у СМСП  (чел.), всего</t>
  </si>
  <si>
    <t>Среднегодовая численность занятых в экономике (чел.)</t>
  </si>
  <si>
    <t>Оборот юридических лиц (тыс.руб.), в т.ч.</t>
  </si>
  <si>
    <t>Оборот ИП (указывается показатель "Выручка") (тыс. руб.)</t>
  </si>
  <si>
    <t>Оборот глав К(Ф)Х (тыс. руб.)</t>
  </si>
  <si>
    <t>Оборот СМСП (тыс.руб.), всего</t>
  </si>
  <si>
    <t>микропред-ий</t>
  </si>
  <si>
    <t>на микро</t>
  </si>
  <si>
    <t>микропр-ий</t>
  </si>
  <si>
    <t>Доля налоговых поступл-ий от СМСП в общем объеме налоговых поступл-ий в местный бюджет (%)</t>
  </si>
  <si>
    <t>нет данных</t>
  </si>
  <si>
    <t>ССЧ работников (без внеш. совмест.), занятых у ИП (за исключ. ИП), (чел.)</t>
  </si>
  <si>
    <t>Количество индивид. пред-лей (далее-ИП), (ед.)</t>
  </si>
  <si>
    <t>Количество глав К(Ф)Х, (ед.)</t>
  </si>
  <si>
    <t>ССЧ работников (без внешних совмест.), занятых у глав К(Ф)Х (за исключением глав К(Ф)Х), (чел.)</t>
  </si>
  <si>
    <t>Наименование муниципального образования (в разрезе муниципальных районов и городских округов)</t>
  </si>
  <si>
    <t>Индивидуальные предприниматели (ИП)</t>
  </si>
  <si>
    <t>Количество действующих микропредприятий, (ед.)</t>
  </si>
  <si>
    <t>Количество действующих малых предприятий, (ед.)</t>
  </si>
  <si>
    <t>Количество действующих средних предприятий, (ед.)</t>
  </si>
  <si>
    <t>Среднесписочная численность работников (без внешних совместителей), (чел.)</t>
  </si>
  <si>
    <t>микро</t>
  </si>
  <si>
    <t>малых</t>
  </si>
  <si>
    <t>средних</t>
  </si>
  <si>
    <t>Юридические лица</t>
  </si>
  <si>
    <t>Таблица 2</t>
  </si>
  <si>
    <t>Таблица 1</t>
  </si>
  <si>
    <t>Количество действующих ИП, (ед.) (без глав К(Ф)Х</t>
  </si>
  <si>
    <t>2019 год</t>
  </si>
  <si>
    <t>1 квартал 2020 года</t>
  </si>
  <si>
    <t>1-е полугодие 2020 года</t>
  </si>
  <si>
    <t>Период</t>
  </si>
  <si>
    <t>6 919*</t>
  </si>
  <si>
    <t>* включая Глав К(Ф)Х и ИП</t>
  </si>
  <si>
    <t>6 725*</t>
  </si>
  <si>
    <t xml:space="preserve">Общие показатели, характеризующие развитие малого и среднего предпринимательства </t>
  </si>
  <si>
    <t>9 месяцев 2020 года</t>
  </si>
  <si>
    <t>6395*</t>
  </si>
  <si>
    <t>9 месяцев 2021 года</t>
  </si>
  <si>
    <t>6 838*</t>
  </si>
  <si>
    <t>2021 год</t>
  </si>
  <si>
    <t>2020 год</t>
  </si>
  <si>
    <t>5818*</t>
  </si>
  <si>
    <t>9 месяцев 2022 года</t>
  </si>
  <si>
    <t>6569*</t>
  </si>
  <si>
    <t>1109**</t>
  </si>
  <si>
    <t>**уточненные данные</t>
  </si>
  <si>
    <t>5774*</t>
  </si>
  <si>
    <t>Доля численности СМСП в среднегодовой числ-ти занятых в экономике (%)</t>
  </si>
  <si>
    <t>12 месяцев 2022 года</t>
  </si>
  <si>
    <t>5829*</t>
  </si>
  <si>
    <t>3720214,3**</t>
  </si>
  <si>
    <t>3372284,1**</t>
  </si>
  <si>
    <t>3527401,2**</t>
  </si>
  <si>
    <t>5380177,7**</t>
  </si>
  <si>
    <t>**уточненные данные относительно Всероссийской переписи населения 2020</t>
  </si>
  <si>
    <t>1667**</t>
  </si>
  <si>
    <t>909**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</si>
</sst>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0.0"/>
    <numFmt numFmtId="166" formatCode="#,##0.0"/>
  </numFmts>
  <fonts count="18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.5"/>
      <color rgb="FFC00000"/>
      <name val="Times New Roman"/>
      <family val="1"/>
      <charset val="204"/>
    </font>
    <font>
      <sz val="21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28"/>
      <name val="Times New Roman"/>
      <family val="1"/>
      <charset val="204"/>
    </font>
    <font>
      <sz val="14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5" borderId="1"/>
    <xf numFmtId="0" fontId="10" fillId="5" borderId="1"/>
  </cellStyleXfs>
  <cellXfs count="74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3" fillId="0" borderId="0" xfId="0" applyFont="1"/>
    <xf numFmtId="0" fontId="6" fillId="0" borderId="1" xfId="0" applyFont="1" applyBorder="1"/>
    <xf numFmtId="0" fontId="2" fillId="0" borderId="1" xfId="0" applyFont="1" applyBorder="1"/>
    <xf numFmtId="0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6" fontId="2" fillId="0" borderId="0" xfId="0" applyNumberFormat="1" applyFont="1"/>
    <xf numFmtId="3" fontId="2" fillId="0" borderId="1" xfId="0" applyNumberFormat="1" applyFont="1" applyBorder="1"/>
    <xf numFmtId="0" fontId="3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right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 wrapText="1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5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outlinePr summaryBelow="0"/>
  </sheetPr>
  <dimension ref="A1:W31"/>
  <sheetViews>
    <sheetView tabSelected="1" topLeftCell="A4" zoomScale="50" zoomScaleNormal="50" zoomScaleSheetLayoutView="75" workbookViewId="0">
      <selection activeCell="H16" sqref="H16"/>
    </sheetView>
  </sheetViews>
  <sheetFormatPr defaultRowHeight="15"/>
  <cols>
    <col min="1" max="1" width="20.42578125" style="1" customWidth="1"/>
    <col min="2" max="2" width="23.5703125" style="1" customWidth="1"/>
    <col min="3" max="4" width="13" style="1" customWidth="1"/>
    <col min="5" max="5" width="14" style="1" customWidth="1"/>
    <col min="6" max="6" width="17.7109375" style="1" customWidth="1"/>
    <col min="7" max="7" width="14.5703125" style="1" customWidth="1"/>
    <col min="8" max="8" width="14.140625" style="1" customWidth="1"/>
    <col min="9" max="9" width="12.7109375" style="1" customWidth="1"/>
    <col min="10" max="10" width="13.5703125" style="1" customWidth="1"/>
    <col min="11" max="11" width="13.42578125" style="1" customWidth="1"/>
    <col min="12" max="12" width="18" style="1" customWidth="1"/>
    <col min="13" max="13" width="17" style="1" customWidth="1"/>
    <col min="14" max="14" width="15.140625" style="1" customWidth="1"/>
    <col min="15" max="15" width="15" style="1" customWidth="1"/>
    <col min="16" max="16" width="13.140625" style="1" customWidth="1"/>
    <col min="17" max="17" width="21.5703125" style="1" customWidth="1"/>
    <col min="18" max="18" width="18.28515625" style="1" customWidth="1"/>
    <col min="19" max="19" width="20.28515625" style="1" customWidth="1"/>
    <col min="20" max="20" width="21.42578125" style="1" customWidth="1"/>
    <col min="21" max="21" width="14.7109375" style="1" customWidth="1"/>
    <col min="22" max="22" width="21.5703125" style="1" customWidth="1"/>
    <col min="23" max="23" width="16" style="1" customWidth="1"/>
    <col min="24" max="16384" width="9.140625" style="1"/>
  </cols>
  <sheetData>
    <row r="1" spans="1:23"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</row>
    <row r="2" spans="1:23"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</row>
    <row r="3" spans="1:23" ht="54.75" customHeight="1">
      <c r="B3" s="48" t="s">
        <v>44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18.75" customHeight="1">
      <c r="B4" s="4"/>
      <c r="C4" s="5"/>
      <c r="D4" s="5"/>
      <c r="E4" s="5"/>
      <c r="F4" s="5"/>
      <c r="G4" s="5"/>
      <c r="H4" s="6"/>
      <c r="I4" s="6"/>
      <c r="J4" s="6"/>
      <c r="K4" s="6"/>
      <c r="L4" s="7"/>
      <c r="M4" s="5"/>
      <c r="N4" s="5"/>
    </row>
    <row r="5" spans="1:23" ht="35.25" customHeight="1">
      <c r="B5" s="4"/>
      <c r="C5" s="5"/>
      <c r="D5" s="5"/>
      <c r="E5" s="5"/>
      <c r="F5" s="5"/>
      <c r="G5" s="5"/>
      <c r="H5" s="6"/>
      <c r="I5" s="6"/>
      <c r="J5" s="6"/>
      <c r="K5" s="6"/>
      <c r="L5" s="7"/>
      <c r="M5" s="5"/>
      <c r="N5" s="5"/>
      <c r="V5" s="58" t="s">
        <v>35</v>
      </c>
      <c r="W5" s="58"/>
    </row>
    <row r="6" spans="1:23" s="8" customFormat="1" ht="150.75" customHeight="1">
      <c r="A6" s="43" t="s">
        <v>40</v>
      </c>
      <c r="B6" s="50" t="s">
        <v>0</v>
      </c>
      <c r="C6" s="44" t="s">
        <v>2</v>
      </c>
      <c r="D6" s="44"/>
      <c r="E6" s="49"/>
      <c r="F6" s="52" t="s">
        <v>21</v>
      </c>
      <c r="G6" s="54" t="s">
        <v>22</v>
      </c>
      <c r="H6" s="56" t="s">
        <v>5</v>
      </c>
      <c r="I6" s="44" t="s">
        <v>6</v>
      </c>
      <c r="J6" s="44"/>
      <c r="K6" s="44"/>
      <c r="L6" s="44" t="s">
        <v>20</v>
      </c>
      <c r="M6" s="44" t="s">
        <v>23</v>
      </c>
      <c r="N6" s="46" t="s">
        <v>9</v>
      </c>
      <c r="O6" s="44" t="s">
        <v>10</v>
      </c>
      <c r="P6" s="46" t="s">
        <v>57</v>
      </c>
      <c r="Q6" s="44" t="s">
        <v>11</v>
      </c>
      <c r="R6" s="44"/>
      <c r="S6" s="44"/>
      <c r="T6" s="44" t="s">
        <v>12</v>
      </c>
      <c r="U6" s="44" t="s">
        <v>13</v>
      </c>
      <c r="V6" s="46" t="s">
        <v>14</v>
      </c>
      <c r="W6" s="44" t="s">
        <v>18</v>
      </c>
    </row>
    <row r="7" spans="1:23" s="8" customFormat="1" ht="210" customHeight="1">
      <c r="A7" s="43"/>
      <c r="B7" s="51"/>
      <c r="C7" s="25" t="s">
        <v>15</v>
      </c>
      <c r="D7" s="25" t="s">
        <v>3</v>
      </c>
      <c r="E7" s="25" t="s">
        <v>4</v>
      </c>
      <c r="F7" s="53"/>
      <c r="G7" s="55"/>
      <c r="H7" s="57"/>
      <c r="I7" s="25" t="s">
        <v>16</v>
      </c>
      <c r="J7" s="26" t="s">
        <v>7</v>
      </c>
      <c r="K7" s="26" t="s">
        <v>8</v>
      </c>
      <c r="L7" s="45"/>
      <c r="M7" s="45"/>
      <c r="N7" s="47"/>
      <c r="O7" s="45"/>
      <c r="P7" s="47"/>
      <c r="Q7" s="25" t="s">
        <v>17</v>
      </c>
      <c r="R7" s="25" t="s">
        <v>3</v>
      </c>
      <c r="S7" s="25" t="s">
        <v>4</v>
      </c>
      <c r="T7" s="45"/>
      <c r="U7" s="45"/>
      <c r="V7" s="47"/>
      <c r="W7" s="45"/>
    </row>
    <row r="8" spans="1:23" s="9" customFormat="1" ht="37.5" customHeight="1">
      <c r="A8" s="27" t="s">
        <v>37</v>
      </c>
      <c r="B8" s="59" t="s">
        <v>1</v>
      </c>
      <c r="C8" s="22">
        <v>298</v>
      </c>
      <c r="D8" s="19">
        <v>96</v>
      </c>
      <c r="E8" s="19">
        <v>4</v>
      </c>
      <c r="F8" s="19">
        <v>935</v>
      </c>
      <c r="G8" s="19">
        <v>12</v>
      </c>
      <c r="H8" s="19">
        <v>1345</v>
      </c>
      <c r="I8" s="19">
        <v>1875</v>
      </c>
      <c r="J8" s="19">
        <v>2260</v>
      </c>
      <c r="K8" s="19">
        <v>703</v>
      </c>
      <c r="L8" s="19">
        <v>1120</v>
      </c>
      <c r="M8" s="19">
        <v>39</v>
      </c>
      <c r="N8" s="19">
        <f>I8+J8+K8+L8+M8</f>
        <v>5997</v>
      </c>
      <c r="O8" s="23">
        <v>31820</v>
      </c>
      <c r="P8" s="24">
        <f>5997/31820*100</f>
        <v>18.846637335009429</v>
      </c>
      <c r="Q8" s="32">
        <v>4277141.4000000004</v>
      </c>
      <c r="R8" s="32">
        <v>6501509.7999999998</v>
      </c>
      <c r="S8" s="32">
        <v>2600822.9</v>
      </c>
      <c r="T8" s="32">
        <v>4375454.7</v>
      </c>
      <c r="U8" s="32">
        <v>10966.1</v>
      </c>
      <c r="V8" s="38">
        <f>Q8+R8+S8+T8+U8</f>
        <v>17765894.900000002</v>
      </c>
      <c r="W8" s="21" t="s">
        <v>19</v>
      </c>
    </row>
    <row r="9" spans="1:23" ht="42" customHeight="1">
      <c r="A9" s="27" t="s">
        <v>38</v>
      </c>
      <c r="B9" s="60"/>
      <c r="C9" s="21">
        <v>301</v>
      </c>
      <c r="D9" s="21">
        <v>96</v>
      </c>
      <c r="E9" s="21">
        <v>4</v>
      </c>
      <c r="F9" s="21">
        <v>943</v>
      </c>
      <c r="G9" s="21">
        <v>12</v>
      </c>
      <c r="H9" s="23">
        <v>1356</v>
      </c>
      <c r="I9" s="23">
        <v>1863</v>
      </c>
      <c r="J9" s="23">
        <v>2250</v>
      </c>
      <c r="K9" s="23">
        <v>679</v>
      </c>
      <c r="L9" s="23">
        <v>1133</v>
      </c>
      <c r="M9" s="21">
        <v>39</v>
      </c>
      <c r="N9" s="21" t="s">
        <v>41</v>
      </c>
      <c r="O9" s="23">
        <v>31820</v>
      </c>
      <c r="P9" s="20">
        <f>6919/31820*100</f>
        <v>21.744186046511626</v>
      </c>
      <c r="Q9" s="32">
        <v>878969.7</v>
      </c>
      <c r="R9" s="32">
        <v>1163438.8999999999</v>
      </c>
      <c r="S9" s="32">
        <v>404361</v>
      </c>
      <c r="T9" s="32">
        <v>925768.2</v>
      </c>
      <c r="U9" s="32">
        <v>2320.1999999999998</v>
      </c>
      <c r="V9" s="32">
        <v>3374858</v>
      </c>
      <c r="W9" s="21" t="s">
        <v>19</v>
      </c>
    </row>
    <row r="10" spans="1:23" ht="42" customHeight="1">
      <c r="A10" s="27" t="s">
        <v>39</v>
      </c>
      <c r="B10" s="60"/>
      <c r="C10" s="21">
        <v>301</v>
      </c>
      <c r="D10" s="21">
        <v>95</v>
      </c>
      <c r="E10" s="21">
        <v>4</v>
      </c>
      <c r="F10" s="21">
        <v>936</v>
      </c>
      <c r="G10" s="21">
        <v>12</v>
      </c>
      <c r="H10" s="23">
        <v>1348</v>
      </c>
      <c r="I10" s="23">
        <v>1855</v>
      </c>
      <c r="J10" s="23">
        <v>2167</v>
      </c>
      <c r="K10" s="23">
        <v>673</v>
      </c>
      <c r="L10" s="23">
        <v>1043</v>
      </c>
      <c r="M10" s="21">
        <v>39</v>
      </c>
      <c r="N10" s="21" t="s">
        <v>43</v>
      </c>
      <c r="O10" s="23">
        <v>31820</v>
      </c>
      <c r="P10" s="20">
        <f>6725/31820*100</f>
        <v>21.134506599622878</v>
      </c>
      <c r="Q10" s="32">
        <v>1748459.5</v>
      </c>
      <c r="R10" s="32">
        <v>2867649.3</v>
      </c>
      <c r="S10" s="32">
        <v>790376.2</v>
      </c>
      <c r="T10" s="32">
        <v>1766555.5</v>
      </c>
      <c r="U10" s="32">
        <v>4605</v>
      </c>
      <c r="V10" s="32">
        <v>7177645.5</v>
      </c>
      <c r="W10" s="21" t="s">
        <v>19</v>
      </c>
    </row>
    <row r="11" spans="1:23" ht="42" customHeight="1">
      <c r="A11" s="27" t="s">
        <v>45</v>
      </c>
      <c r="B11" s="60"/>
      <c r="C11" s="21">
        <v>287</v>
      </c>
      <c r="D11" s="21">
        <v>93</v>
      </c>
      <c r="E11" s="21">
        <v>7</v>
      </c>
      <c r="F11" s="21">
        <v>868</v>
      </c>
      <c r="G11" s="21">
        <v>12</v>
      </c>
      <c r="H11" s="23">
        <f t="shared" ref="H11:H16" si="0">C11+D11+E11+F11+G11</f>
        <v>1267</v>
      </c>
      <c r="I11" s="23">
        <v>1696</v>
      </c>
      <c r="J11" s="23">
        <v>2089</v>
      </c>
      <c r="K11" s="23">
        <v>1031</v>
      </c>
      <c r="L11" s="23">
        <v>1103</v>
      </c>
      <c r="M11" s="21">
        <v>39</v>
      </c>
      <c r="N11" s="21" t="s">
        <v>48</v>
      </c>
      <c r="O11" s="23">
        <v>31820</v>
      </c>
      <c r="P11" s="20">
        <f>6838/O11*100</f>
        <v>21.48962916404777</v>
      </c>
      <c r="Q11" s="32">
        <v>2746345.5</v>
      </c>
      <c r="R11" s="32">
        <v>4133964.5</v>
      </c>
      <c r="S11" s="32">
        <v>2653555.1</v>
      </c>
      <c r="T11" s="32">
        <v>2281945.9</v>
      </c>
      <c r="U11" s="34">
        <v>6866.5</v>
      </c>
      <c r="V11" s="32">
        <f>U11+T11+S11+R11+Q11</f>
        <v>11822677.5</v>
      </c>
      <c r="W11" s="21" t="s">
        <v>19</v>
      </c>
    </row>
    <row r="12" spans="1:23" ht="42" customHeight="1">
      <c r="A12" s="27" t="s">
        <v>50</v>
      </c>
      <c r="B12" s="60"/>
      <c r="C12" s="21">
        <v>280</v>
      </c>
      <c r="D12" s="21">
        <v>92</v>
      </c>
      <c r="E12" s="21">
        <v>5</v>
      </c>
      <c r="F12" s="21">
        <v>839</v>
      </c>
      <c r="G12" s="21">
        <v>12</v>
      </c>
      <c r="H12" s="23">
        <f t="shared" si="0"/>
        <v>1228</v>
      </c>
      <c r="I12" s="23">
        <v>1630</v>
      </c>
      <c r="J12" s="23">
        <v>2034</v>
      </c>
      <c r="K12" s="23">
        <v>808</v>
      </c>
      <c r="L12" s="23">
        <f>1923-F12-G12-M12</f>
        <v>1033</v>
      </c>
      <c r="M12" s="21">
        <v>39</v>
      </c>
      <c r="N12" s="21" t="s">
        <v>46</v>
      </c>
      <c r="O12" s="23">
        <v>29890</v>
      </c>
      <c r="P12" s="20">
        <f>6395/O12*100</f>
        <v>21.395115423218467</v>
      </c>
      <c r="Q12" s="32">
        <v>3947801.5</v>
      </c>
      <c r="R12" s="32">
        <v>6000569.4000000004</v>
      </c>
      <c r="S12" s="32">
        <v>1871129.7</v>
      </c>
      <c r="T12" s="32">
        <v>3480695.5</v>
      </c>
      <c r="U12" s="37">
        <v>11875.3</v>
      </c>
      <c r="V12" s="32">
        <f>U12+T12+S12+R12+Q12</f>
        <v>15312071.4</v>
      </c>
      <c r="W12" s="21" t="s">
        <v>19</v>
      </c>
    </row>
    <row r="13" spans="1:23" ht="42" customHeight="1">
      <c r="A13" s="27" t="s">
        <v>47</v>
      </c>
      <c r="B13" s="60"/>
      <c r="C13" s="21">
        <v>242</v>
      </c>
      <c r="D13" s="21">
        <v>85</v>
      </c>
      <c r="E13" s="21">
        <v>7</v>
      </c>
      <c r="F13" s="21">
        <v>808</v>
      </c>
      <c r="G13" s="21">
        <v>11</v>
      </c>
      <c r="H13" s="23">
        <f t="shared" si="0"/>
        <v>1153</v>
      </c>
      <c r="I13" s="23">
        <v>1549</v>
      </c>
      <c r="J13" s="23">
        <v>1955</v>
      </c>
      <c r="K13" s="23" t="s">
        <v>54</v>
      </c>
      <c r="L13" s="23">
        <f>1956-F13-G13-M13</f>
        <v>1100</v>
      </c>
      <c r="M13" s="21">
        <v>37</v>
      </c>
      <c r="N13" s="23" t="s">
        <v>53</v>
      </c>
      <c r="O13" s="23">
        <v>29890</v>
      </c>
      <c r="P13" s="20">
        <f>6569/O13*100</f>
        <v>21.977249916359987</v>
      </c>
      <c r="Q13" s="32">
        <v>2688586.6</v>
      </c>
      <c r="R13" s="32">
        <v>4169020.6</v>
      </c>
      <c r="S13" s="32">
        <v>2553676</v>
      </c>
      <c r="T13" s="32">
        <v>2323738.1</v>
      </c>
      <c r="U13" s="37">
        <v>6996.9</v>
      </c>
      <c r="V13" s="32">
        <f>U13+T13+S13+R13+Q13</f>
        <v>11742018.199999999</v>
      </c>
      <c r="W13" s="21" t="s">
        <v>19</v>
      </c>
    </row>
    <row r="14" spans="1:23" ht="42" customHeight="1">
      <c r="A14" s="27" t="s">
        <v>49</v>
      </c>
      <c r="B14" s="60"/>
      <c r="C14" s="21">
        <v>257</v>
      </c>
      <c r="D14" s="21">
        <v>83</v>
      </c>
      <c r="E14" s="21">
        <v>7</v>
      </c>
      <c r="F14" s="21">
        <v>848</v>
      </c>
      <c r="G14" s="21">
        <v>11</v>
      </c>
      <c r="H14" s="23">
        <f t="shared" si="0"/>
        <v>1206</v>
      </c>
      <c r="I14" s="23">
        <v>1309</v>
      </c>
      <c r="J14" s="23" t="s">
        <v>65</v>
      </c>
      <c r="K14" s="23" t="s">
        <v>66</v>
      </c>
      <c r="L14" s="23">
        <f>1933-F14-G14-M14</f>
        <v>1037</v>
      </c>
      <c r="M14" s="21">
        <v>37</v>
      </c>
      <c r="N14" s="23" t="s">
        <v>51</v>
      </c>
      <c r="O14" s="23">
        <v>29500</v>
      </c>
      <c r="P14" s="20">
        <f>5818/O14*100</f>
        <v>19.722033898305085</v>
      </c>
      <c r="Q14" s="32" t="s">
        <v>62</v>
      </c>
      <c r="R14" s="32" t="s">
        <v>63</v>
      </c>
      <c r="S14" s="32" t="s">
        <v>60</v>
      </c>
      <c r="T14" s="32" t="s">
        <v>61</v>
      </c>
      <c r="U14" s="37">
        <v>12826.1</v>
      </c>
      <c r="V14" s="32">
        <v>16012903.4</v>
      </c>
      <c r="W14" s="21" t="s">
        <v>19</v>
      </c>
    </row>
    <row r="15" spans="1:23" s="11" customFormat="1" ht="42" customHeight="1">
      <c r="A15" s="27" t="s">
        <v>52</v>
      </c>
      <c r="B15" s="60"/>
      <c r="C15" s="21">
        <v>241</v>
      </c>
      <c r="D15" s="21">
        <v>79</v>
      </c>
      <c r="E15" s="21">
        <v>8</v>
      </c>
      <c r="F15" s="21">
        <v>918</v>
      </c>
      <c r="G15" s="21">
        <v>11</v>
      </c>
      <c r="H15" s="23">
        <f t="shared" si="0"/>
        <v>1257</v>
      </c>
      <c r="I15" s="23">
        <v>1025</v>
      </c>
      <c r="J15" s="23">
        <v>1692</v>
      </c>
      <c r="K15" s="23">
        <v>1054</v>
      </c>
      <c r="L15" s="23">
        <v>1037</v>
      </c>
      <c r="M15" s="21">
        <v>37</v>
      </c>
      <c r="N15" s="23" t="s">
        <v>56</v>
      </c>
      <c r="O15" s="23">
        <v>29500</v>
      </c>
      <c r="P15" s="20">
        <f>5774/O15*100</f>
        <v>19.572881355932203</v>
      </c>
      <c r="Q15" s="32">
        <v>2911738.3</v>
      </c>
      <c r="R15" s="32">
        <v>4525698.7</v>
      </c>
      <c r="S15" s="32">
        <v>2928342.9</v>
      </c>
      <c r="T15" s="32">
        <v>2395269.4</v>
      </c>
      <c r="U15" s="32">
        <v>7262.5</v>
      </c>
      <c r="V15" s="32">
        <f>U15+T15+S15+R15+Q15</f>
        <v>12768311.800000001</v>
      </c>
      <c r="W15" s="21" t="s">
        <v>19</v>
      </c>
    </row>
    <row r="16" spans="1:23" ht="42" customHeight="1">
      <c r="A16" s="27" t="s">
        <v>58</v>
      </c>
      <c r="B16" s="61"/>
      <c r="C16" s="21">
        <v>249</v>
      </c>
      <c r="D16" s="21">
        <v>71</v>
      </c>
      <c r="E16" s="21">
        <v>8</v>
      </c>
      <c r="F16" s="21">
        <v>934</v>
      </c>
      <c r="G16" s="21">
        <v>10</v>
      </c>
      <c r="H16" s="23">
        <f t="shared" si="0"/>
        <v>1272</v>
      </c>
      <c r="I16" s="23">
        <v>1040</v>
      </c>
      <c r="J16" s="23">
        <v>1773</v>
      </c>
      <c r="K16" s="23">
        <v>994</v>
      </c>
      <c r="L16" s="23">
        <v>1041</v>
      </c>
      <c r="M16" s="21">
        <v>37</v>
      </c>
      <c r="N16" s="23" t="s">
        <v>59</v>
      </c>
      <c r="O16" s="23">
        <v>30330</v>
      </c>
      <c r="P16" s="20">
        <f>5829/O16*100</f>
        <v>19.218595450049456</v>
      </c>
      <c r="Q16" s="32">
        <v>3089090.4</v>
      </c>
      <c r="R16" s="32">
        <v>6105753.5</v>
      </c>
      <c r="S16" s="32">
        <v>4208281</v>
      </c>
      <c r="T16" s="32">
        <v>3622262.5</v>
      </c>
      <c r="U16" s="32">
        <v>13817.1</v>
      </c>
      <c r="V16" s="32">
        <f>U16+T16+S16+R16+Q16</f>
        <v>17039204.5</v>
      </c>
      <c r="W16" s="21" t="s">
        <v>19</v>
      </c>
    </row>
    <row r="19" spans="1:21" ht="18.75" customHeight="1">
      <c r="A19" s="30" t="s">
        <v>42</v>
      </c>
    </row>
    <row r="20" spans="1:21" ht="18.75">
      <c r="A20" s="42" t="s">
        <v>64</v>
      </c>
      <c r="B20" s="42"/>
    </row>
    <row r="21" spans="1:21">
      <c r="T21" s="40"/>
    </row>
    <row r="24" spans="1:21">
      <c r="U24" s="40"/>
    </row>
    <row r="31" spans="1:21">
      <c r="U31" s="40"/>
    </row>
  </sheetData>
  <mergeCells count="20">
    <mergeCell ref="B8:B16"/>
    <mergeCell ref="B3:W3"/>
    <mergeCell ref="C6:E6"/>
    <mergeCell ref="B6:B7"/>
    <mergeCell ref="F6:F7"/>
    <mergeCell ref="G6:G7"/>
    <mergeCell ref="H6:H7"/>
    <mergeCell ref="I6:K6"/>
    <mergeCell ref="L6:L7"/>
    <mergeCell ref="T6:T7"/>
    <mergeCell ref="U6:U7"/>
    <mergeCell ref="V5:W5"/>
    <mergeCell ref="V6:V7"/>
    <mergeCell ref="W6:W7"/>
    <mergeCell ref="A6:A7"/>
    <mergeCell ref="O6:O7"/>
    <mergeCell ref="P6:P7"/>
    <mergeCell ref="Q6:S6"/>
    <mergeCell ref="N6:N7"/>
    <mergeCell ref="M6:M7"/>
  </mergeCells>
  <pageMargins left="0.39370078740157483" right="0.19685039370078741" top="0.78740157480314965" bottom="0.59055118110236227" header="0" footer="0"/>
  <pageSetup scale="3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zoomScaleNormal="100" workbookViewId="0">
      <selection activeCell="F14" sqref="F14"/>
    </sheetView>
  </sheetViews>
  <sheetFormatPr defaultRowHeight="15"/>
  <cols>
    <col min="1" max="1" width="16.5703125" style="11" customWidth="1"/>
    <col min="2" max="2" width="27.5703125" style="11" customWidth="1"/>
    <col min="3" max="3" width="20.85546875" style="11" customWidth="1"/>
    <col min="4" max="5" width="17.28515625" style="11" customWidth="1"/>
    <col min="6" max="8" width="16.140625" style="11" customWidth="1"/>
    <col min="9" max="9" width="26.42578125" style="11" customWidth="1"/>
    <col min="10" max="16384" width="9.140625" style="11"/>
  </cols>
  <sheetData>
    <row r="1" spans="1:9">
      <c r="B1" s="10"/>
      <c r="C1" s="10"/>
      <c r="D1" s="10"/>
      <c r="E1" s="10"/>
      <c r="F1" s="10"/>
      <c r="G1" s="10"/>
      <c r="H1" s="10"/>
      <c r="I1" s="10"/>
    </row>
    <row r="2" spans="1:9">
      <c r="B2" s="10"/>
      <c r="C2" s="10"/>
      <c r="D2" s="10"/>
      <c r="E2" s="10"/>
      <c r="F2" s="10"/>
      <c r="G2" s="10"/>
      <c r="H2" s="10"/>
      <c r="I2" s="10"/>
    </row>
    <row r="3" spans="1:9">
      <c r="B3" s="10"/>
      <c r="C3" s="10"/>
      <c r="D3" s="10"/>
      <c r="E3" s="10"/>
      <c r="F3" s="10"/>
      <c r="G3" s="10"/>
      <c r="H3" s="10"/>
      <c r="I3" s="10"/>
    </row>
    <row r="4" spans="1:9" ht="22.5" customHeight="1">
      <c r="B4" s="12"/>
      <c r="C4" s="12"/>
      <c r="D4" s="12"/>
      <c r="E4" s="12"/>
      <c r="F4" s="12"/>
      <c r="G4" s="13"/>
      <c r="H4" s="13"/>
      <c r="I4" s="18" t="s">
        <v>34</v>
      </c>
    </row>
    <row r="5" spans="1:9" ht="51.75" customHeight="1">
      <c r="A5" s="62" t="s">
        <v>40</v>
      </c>
      <c r="B5" s="63" t="s">
        <v>24</v>
      </c>
      <c r="C5" s="65" t="s">
        <v>33</v>
      </c>
      <c r="D5" s="66"/>
      <c r="E5" s="66"/>
      <c r="F5" s="66"/>
      <c r="G5" s="66"/>
      <c r="H5" s="67"/>
      <c r="I5" s="15" t="s">
        <v>25</v>
      </c>
    </row>
    <row r="6" spans="1:9" ht="63.75" customHeight="1">
      <c r="A6" s="62"/>
      <c r="B6" s="64"/>
      <c r="C6" s="63" t="s">
        <v>26</v>
      </c>
      <c r="D6" s="63" t="s">
        <v>27</v>
      </c>
      <c r="E6" s="63" t="s">
        <v>28</v>
      </c>
      <c r="F6" s="68" t="s">
        <v>29</v>
      </c>
      <c r="G6" s="69"/>
      <c r="H6" s="70"/>
      <c r="I6" s="63" t="s">
        <v>36</v>
      </c>
    </row>
    <row r="7" spans="1:9" s="14" customFormat="1" ht="36" customHeight="1">
      <c r="A7" s="62"/>
      <c r="B7" s="64"/>
      <c r="C7" s="64"/>
      <c r="D7" s="64"/>
      <c r="E7" s="64"/>
      <c r="F7" s="28" t="s">
        <v>30</v>
      </c>
      <c r="G7" s="28" t="s">
        <v>31</v>
      </c>
      <c r="H7" s="28" t="s">
        <v>32</v>
      </c>
      <c r="I7" s="64"/>
    </row>
    <row r="8" spans="1:9" ht="30" customHeight="1">
      <c r="A8" s="29" t="s">
        <v>37</v>
      </c>
      <c r="B8" s="71" t="s">
        <v>1</v>
      </c>
      <c r="C8" s="16">
        <v>298</v>
      </c>
      <c r="D8" s="16">
        <v>96</v>
      </c>
      <c r="E8" s="16">
        <v>4</v>
      </c>
      <c r="F8" s="17">
        <v>1875</v>
      </c>
      <c r="G8" s="17">
        <v>2260</v>
      </c>
      <c r="H8" s="16">
        <v>703</v>
      </c>
      <c r="I8" s="16">
        <v>935</v>
      </c>
    </row>
    <row r="9" spans="1:9" ht="34.5" customHeight="1">
      <c r="A9" s="29" t="s">
        <v>38</v>
      </c>
      <c r="B9" s="72"/>
      <c r="C9" s="31">
        <v>301</v>
      </c>
      <c r="D9" s="31">
        <v>96</v>
      </c>
      <c r="E9" s="31">
        <v>4</v>
      </c>
      <c r="F9" s="33">
        <v>1863</v>
      </c>
      <c r="G9" s="33">
        <v>2250</v>
      </c>
      <c r="H9" s="31">
        <v>679</v>
      </c>
      <c r="I9" s="31">
        <v>943</v>
      </c>
    </row>
    <row r="10" spans="1:9" ht="36" customHeight="1">
      <c r="A10" s="29" t="s">
        <v>39</v>
      </c>
      <c r="B10" s="72"/>
      <c r="C10" s="31">
        <v>301</v>
      </c>
      <c r="D10" s="31">
        <v>95</v>
      </c>
      <c r="E10" s="31">
        <v>4</v>
      </c>
      <c r="F10" s="33">
        <v>1855</v>
      </c>
      <c r="G10" s="33">
        <v>2167</v>
      </c>
      <c r="H10" s="31">
        <v>673</v>
      </c>
      <c r="I10" s="31">
        <v>936</v>
      </c>
    </row>
    <row r="11" spans="1:9" ht="30">
      <c r="A11" s="29" t="s">
        <v>45</v>
      </c>
      <c r="B11" s="72"/>
      <c r="C11" s="35">
        <v>287</v>
      </c>
      <c r="D11" s="35">
        <v>93</v>
      </c>
      <c r="E11" s="35">
        <f>'Приложение 1'!E11</f>
        <v>7</v>
      </c>
      <c r="F11" s="36">
        <v>1696</v>
      </c>
      <c r="G11" s="36">
        <v>2089</v>
      </c>
      <c r="H11" s="36">
        <v>1031</v>
      </c>
      <c r="I11" s="35">
        <v>868</v>
      </c>
    </row>
    <row r="12" spans="1:9" ht="26.25" customHeight="1">
      <c r="A12" s="29" t="s">
        <v>50</v>
      </c>
      <c r="B12" s="72"/>
      <c r="C12" s="39">
        <f>'Приложение 1'!C12</f>
        <v>280</v>
      </c>
      <c r="D12" s="39">
        <f>'Приложение 1'!D12</f>
        <v>92</v>
      </c>
      <c r="E12" s="39">
        <f>'Приложение 1'!E12</f>
        <v>5</v>
      </c>
      <c r="F12" s="36">
        <f>'Приложение 1'!I12</f>
        <v>1630</v>
      </c>
      <c r="G12" s="36">
        <f>'Приложение 1'!J12</f>
        <v>2034</v>
      </c>
      <c r="H12" s="36">
        <f>'Приложение 1'!K12</f>
        <v>808</v>
      </c>
      <c r="I12" s="36">
        <f>'Приложение 1'!F12</f>
        <v>839</v>
      </c>
    </row>
    <row r="13" spans="1:9" ht="30" customHeight="1">
      <c r="A13" s="29" t="s">
        <v>47</v>
      </c>
      <c r="B13" s="72"/>
      <c r="C13" s="39">
        <f>'Приложение 1'!C13</f>
        <v>242</v>
      </c>
      <c r="D13" s="39">
        <f>'Приложение 1'!D13</f>
        <v>85</v>
      </c>
      <c r="E13" s="39">
        <f>'Приложение 1'!E13</f>
        <v>7</v>
      </c>
      <c r="F13" s="36">
        <f>'Приложение 1'!I13</f>
        <v>1549</v>
      </c>
      <c r="G13" s="36">
        <f>'Приложение 1'!J13</f>
        <v>1955</v>
      </c>
      <c r="H13" s="36" t="str">
        <f>'Приложение 1'!K13</f>
        <v>1109**</v>
      </c>
      <c r="I13" s="36">
        <f>'Приложение 1'!F13</f>
        <v>808</v>
      </c>
    </row>
    <row r="14" spans="1:9" ht="30" customHeight="1">
      <c r="A14" s="29" t="s">
        <v>49</v>
      </c>
      <c r="B14" s="72"/>
      <c r="C14" s="39">
        <f>'Приложение 1'!C14</f>
        <v>257</v>
      </c>
      <c r="D14" s="39">
        <f>'Приложение 1'!D14</f>
        <v>83</v>
      </c>
      <c r="E14" s="39">
        <f>'Приложение 1'!E14</f>
        <v>7</v>
      </c>
      <c r="F14" s="36">
        <f>'Приложение 1'!I14</f>
        <v>1309</v>
      </c>
      <c r="G14" s="36" t="str">
        <f>'Приложение 1'!J14</f>
        <v>1667**</v>
      </c>
      <c r="H14" s="36" t="str">
        <f>'Приложение 1'!K14</f>
        <v>909**</v>
      </c>
      <c r="I14" s="36">
        <f>'Приложение 1'!F14</f>
        <v>848</v>
      </c>
    </row>
    <row r="15" spans="1:9" ht="30">
      <c r="A15" s="29" t="s">
        <v>52</v>
      </c>
      <c r="B15" s="72"/>
      <c r="C15" s="39">
        <f>'Приложение 1'!C15</f>
        <v>241</v>
      </c>
      <c r="D15" s="39">
        <f>'Приложение 1'!D15</f>
        <v>79</v>
      </c>
      <c r="E15" s="39">
        <f>'Приложение 1'!E15</f>
        <v>8</v>
      </c>
      <c r="F15" s="36">
        <f>'Приложение 1'!I15</f>
        <v>1025</v>
      </c>
      <c r="G15" s="36">
        <f>'Приложение 1'!J15</f>
        <v>1692</v>
      </c>
      <c r="H15" s="36">
        <f>'Приложение 1'!K15</f>
        <v>1054</v>
      </c>
      <c r="I15" s="36">
        <f>'Приложение 1'!F15</f>
        <v>918</v>
      </c>
    </row>
    <row r="16" spans="1:9" ht="30">
      <c r="A16" s="29" t="s">
        <v>58</v>
      </c>
      <c r="B16" s="73"/>
      <c r="C16" s="39">
        <f>'Приложение 1'!C16</f>
        <v>249</v>
      </c>
      <c r="D16" s="39">
        <f>'Приложение 1'!D16</f>
        <v>71</v>
      </c>
      <c r="E16" s="39">
        <f>'Приложение 1'!E16</f>
        <v>8</v>
      </c>
      <c r="F16" s="36">
        <f>'Приложение 1'!I16</f>
        <v>1040</v>
      </c>
      <c r="G16" s="36">
        <f>'Приложение 1'!J16</f>
        <v>1773</v>
      </c>
      <c r="H16" s="36">
        <f>'Приложение 1'!K16</f>
        <v>994</v>
      </c>
      <c r="I16" s="36">
        <f>'Приложение 1'!F16</f>
        <v>934</v>
      </c>
    </row>
    <row r="17" spans="1:6" ht="18.75">
      <c r="A17" s="42" t="s">
        <v>55</v>
      </c>
      <c r="F17" s="41"/>
    </row>
  </sheetData>
  <mergeCells count="9">
    <mergeCell ref="B8:B16"/>
    <mergeCell ref="A5:A7"/>
    <mergeCell ref="I6:I7"/>
    <mergeCell ref="B5:B7"/>
    <mergeCell ref="C5:H5"/>
    <mergeCell ref="F6:H6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2017-06-21T07:53:15Z</dcterms:created>
  <dcterms:modified xsi:type="dcterms:W3CDTF">2023-04-14T03:52:38Z</dcterms:modified>
</cp:coreProperties>
</file>